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ell\Downloads\6 page template\student calendar\"/>
    </mc:Choice>
  </mc:AlternateContent>
  <bookViews>
    <workbookView xWindow="0" yWindow="0" windowWidth="28800" windowHeight="12330" tabRatio="741" activeTab="11"/>
  </bookViews>
  <sheets>
    <sheet name="Jan" sheetId="1" r:id="rId1"/>
    <sheet name="Feb" sheetId="6" r:id="rId2"/>
    <sheet name="Mar" sheetId="7" r:id="rId3"/>
    <sheet name="Apr" sheetId="8" r:id="rId4"/>
    <sheet name="May" sheetId="9" r:id="rId5"/>
    <sheet name="Jun" sheetId="10" r:id="rId6"/>
    <sheet name="Jul" sheetId="11" r:id="rId7"/>
    <sheet name="Aug" sheetId="12" r:id="rId8"/>
    <sheet name="Sep" sheetId="13" r:id="rId9"/>
    <sheet name="Oct" sheetId="14" r:id="rId10"/>
    <sheet name="Nov" sheetId="15" r:id="rId11"/>
    <sheet name="Dec" sheetId="16" r:id="rId12"/>
  </sheets>
  <definedNames>
    <definedName name="AprSun1">DATE(CalendarYear,4,1)-WEEKDAY(DATE(CalendarYear,4,1))</definedName>
    <definedName name="AssignmentDays" localSheetId="3">Apr!$L$4:$L$33</definedName>
    <definedName name="AssignmentDays" localSheetId="7">Aug!$L$4:$L$33</definedName>
    <definedName name="AssignmentDays" localSheetId="11">Dec!$L$4:$L$33</definedName>
    <definedName name="AssignmentDays" localSheetId="1">Feb!$L$4:$L$33</definedName>
    <definedName name="AssignmentDays" localSheetId="6">Jul!$L$4:$L$33</definedName>
    <definedName name="AssignmentDays" localSheetId="5">Jun!$L$4:$L$33</definedName>
    <definedName name="AssignmentDays" localSheetId="2">Mar!$L$4:$L$33</definedName>
    <definedName name="AssignmentDays" localSheetId="4">May!$L$4:$L$33</definedName>
    <definedName name="AssignmentDays" localSheetId="10">Nov!$L$4:$L$33</definedName>
    <definedName name="AssignmentDays" localSheetId="9">Oct!$L$4:$L$33</definedName>
    <definedName name="AssignmentDays" localSheetId="8">Sep!$L$4:$L$33</definedName>
    <definedName name="AssignmentDays">Jan!$L$4:$L$33</definedName>
    <definedName name="AugSun1">DATE(CalendarYear,8,1)-WEEKDAY(DATE(CalendarYear,8,1))</definedName>
    <definedName name="CalendarYear">Jan!$N$2</definedName>
    <definedName name="DecSun1">DATE(CalendarYear,12,1)-WEEKDAY(DATE(CalendarYear,12,1))</definedName>
    <definedName name="FebSun1">DATE(CalendarYear,2,1)-WEEKDAY(DATE(CalendarYear,2,1))</definedName>
    <definedName name="ImportantDatesTable" localSheetId="3">Apr!$L$4:$M$8</definedName>
    <definedName name="ImportantDatesTable" localSheetId="7">Aug!$L$4:$M$8</definedName>
    <definedName name="ImportantDatesTable" localSheetId="11">Dec!$L$4:$M$8</definedName>
    <definedName name="ImportantDatesTable" localSheetId="1">Feb!$L$4:$M$8</definedName>
    <definedName name="ImportantDatesTable" localSheetId="6">Jul!$L$4:$M$8</definedName>
    <definedName name="ImportantDatesTable" localSheetId="5">Jun!$L$4:$M$8</definedName>
    <definedName name="ImportantDatesTable" localSheetId="2">Mar!$L$4:$M$8</definedName>
    <definedName name="ImportantDatesTable" localSheetId="4">May!$L$4:$M$8</definedName>
    <definedName name="ImportantDatesTable" localSheetId="10">Nov!$L$4:$M$8</definedName>
    <definedName name="ImportantDatesTable" localSheetId="9">Oct!$L$4:$M$8</definedName>
    <definedName name="ImportantDatesTable" localSheetId="8">Sep!$L$4:$M$8</definedName>
    <definedName name="ImportantDatesTable">Jan!$L$4:$M$8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Apr!$A$1:$N$33</definedName>
    <definedName name="_xlnm.Print_Area" localSheetId="7">Aug!$A$1:$N$33</definedName>
    <definedName name="_xlnm.Print_Area" localSheetId="11">Dec!$A$1:$N$33</definedName>
    <definedName name="_xlnm.Print_Area" localSheetId="1">Feb!$A$1:$N$33</definedName>
    <definedName name="_xlnm.Print_Area" localSheetId="0">Jan!$A$1:$N$33</definedName>
    <definedName name="_xlnm.Print_Area" localSheetId="6">Jul!$A$1:$N$33</definedName>
    <definedName name="_xlnm.Print_Area" localSheetId="5">Jun!$A$1:$N$33</definedName>
    <definedName name="_xlnm.Print_Area" localSheetId="2">Mar!$A$1:$N$33</definedName>
    <definedName name="_xlnm.Print_Area" localSheetId="4">May!$A$1:$N$33</definedName>
    <definedName name="_xlnm.Print_Area" localSheetId="10">Nov!$A$1:$N$33</definedName>
    <definedName name="_xlnm.Print_Area" localSheetId="9">Oct!$A$1:$N$33</definedName>
    <definedName name="_xlnm.Print_Area" localSheetId="8">Sep!$A$1:$N$33</definedName>
    <definedName name="SepSun1">DATE(CalendarYear,9,1)-WEEKDAY(DATE(CalendarYear,9,1))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7" l="1"/>
  <c r="N2" i="8"/>
  <c r="N2" i="9"/>
  <c r="N2" i="10"/>
  <c r="N2" i="11"/>
  <c r="N2" i="12"/>
  <c r="N2" i="13"/>
  <c r="N2" i="14"/>
  <c r="N2" i="15"/>
  <c r="N2" i="16"/>
  <c r="N2" i="6"/>
  <c r="F8" i="16"/>
  <c r="E8" i="16"/>
  <c r="D8" i="16"/>
  <c r="I7" i="16"/>
  <c r="H7" i="16"/>
  <c r="G7" i="16"/>
  <c r="F7" i="16"/>
  <c r="E7" i="16"/>
  <c r="D7" i="16"/>
  <c r="I6" i="16"/>
  <c r="H6" i="16"/>
  <c r="I5" i="16"/>
  <c r="H5" i="16"/>
  <c r="G5" i="16"/>
  <c r="F5" i="16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</calcChain>
</file>

<file path=xl/sharedStrings.xml><?xml version="1.0" encoding="utf-8"?>
<sst xmlns="http://schemas.openxmlformats.org/spreadsheetml/2006/main" count="248" uniqueCount="34">
  <si>
    <t>JAN</t>
  </si>
  <si>
    <t>ASSIGNMENTS</t>
  </si>
  <si>
    <t>M</t>
  </si>
  <si>
    <t>T</t>
  </si>
  <si>
    <t>W</t>
  </si>
  <si>
    <t>F</t>
  </si>
  <si>
    <t>S</t>
  </si>
  <si>
    <t>MON</t>
  </si>
  <si>
    <t>TUES</t>
  </si>
  <si>
    <t>Math: Test</t>
  </si>
  <si>
    <t>WEEKLY SCHEDULE</t>
  </si>
  <si>
    <t>WED</t>
  </si>
  <si>
    <t>THURS</t>
  </si>
  <si>
    <t>FRI</t>
  </si>
  <si>
    <t>8:00</t>
  </si>
  <si>
    <t>10:00</t>
  </si>
  <si>
    <t>Math</t>
  </si>
  <si>
    <t>2:00</t>
  </si>
  <si>
    <t>English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</si>
  <si>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</si>
  <si>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</si>
  <si>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</si>
  <si>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</si>
  <si>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</si>
  <si>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</si>
  <si>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</si>
  <si>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</si>
  <si>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</si>
  <si>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</si>
  <si>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</si>
  <si>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TUE</t>
  </si>
  <si>
    <t>THU</t>
  </si>
  <si>
    <t>Spanish</t>
  </si>
  <si>
    <t>Spanish: First paper draft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</si>
</sst>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28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  <font>
      <b/>
      <sz val="10"/>
      <color rgb="FF39B5D4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b/>
      <sz val="17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ajor"/>
    </font>
    <font>
      <b/>
      <sz val="10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ajor"/>
    </font>
    <font>
      <sz val="12"/>
      <color theme="4" tint="-0.249977111117893"/>
      <name val="Arial"/>
      <family val="2"/>
      <scheme val="minor"/>
    </font>
    <font>
      <b/>
      <sz val="24"/>
      <color rgb="FF248CA6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textRotation="90"/>
    </xf>
  </cellStyleXfs>
  <cellXfs count="86">
    <xf numFmtId="0" fontId="0" fillId="0" borderId="0" xfId="0"/>
    <xf numFmtId="0" fontId="0" fillId="0" borderId="0" xfId="0" applyFont="1"/>
    <xf numFmtId="0" fontId="0" fillId="0" borderId="8" xfId="0" applyFont="1" applyBorder="1"/>
    <xf numFmtId="0" fontId="0" fillId="0" borderId="15" xfId="0" applyFont="1" applyBorder="1"/>
    <xf numFmtId="0" fontId="10" fillId="2" borderId="20" xfId="0" applyFont="1" applyFill="1" applyBorder="1" applyAlignment="1">
      <alignment horizontal="left" vertical="top" indent="1"/>
    </xf>
    <xf numFmtId="0" fontId="10" fillId="2" borderId="10" xfId="0" applyFont="1" applyFill="1" applyBorder="1" applyAlignment="1">
      <alignment horizontal="left" vertical="top" indent="1"/>
    </xf>
    <xf numFmtId="49" fontId="9" fillId="2" borderId="7" xfId="0" applyNumberFormat="1" applyFont="1" applyFill="1" applyBorder="1" applyAlignment="1">
      <alignment horizontal="left" indent="1"/>
    </xf>
    <xf numFmtId="49" fontId="9" fillId="2" borderId="23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90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90"/>
    </xf>
    <xf numFmtId="164" fontId="1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0" fillId="0" borderId="39" xfId="0" applyFont="1" applyBorder="1"/>
    <xf numFmtId="0" fontId="0" fillId="0" borderId="40" xfId="0" applyFont="1" applyBorder="1"/>
    <xf numFmtId="164" fontId="15" fillId="0" borderId="13" xfId="0" applyNumberFormat="1" applyFont="1" applyFill="1" applyBorder="1" applyAlignment="1">
      <alignment horizontal="left" vertical="center" wrapText="1" indent="1"/>
    </xf>
    <xf numFmtId="0" fontId="0" fillId="0" borderId="14" xfId="0" applyFont="1" applyBorder="1"/>
    <xf numFmtId="0" fontId="19" fillId="0" borderId="0" xfId="0" applyFont="1" applyAlignment="1">
      <alignment vertical="center" wrapText="1"/>
    </xf>
    <xf numFmtId="0" fontId="17" fillId="0" borderId="6" xfId="2" applyFill="1" applyBorder="1" applyAlignment="1">
      <alignment vertical="top"/>
    </xf>
    <xf numFmtId="0" fontId="17" fillId="0" borderId="41" xfId="2" applyFill="1" applyBorder="1" applyAlignment="1">
      <alignment vertical="top"/>
    </xf>
    <xf numFmtId="0" fontId="17" fillId="0" borderId="6" xfId="2" applyFill="1" applyBorder="1" applyAlignment="1">
      <alignment vertical="center" textRotation="90"/>
    </xf>
    <xf numFmtId="0" fontId="17" fillId="0" borderId="41" xfId="2" applyFill="1" applyBorder="1" applyAlignment="1">
      <alignment vertical="center" textRotation="90"/>
    </xf>
    <xf numFmtId="0" fontId="0" fillId="0" borderId="38" xfId="0" applyFont="1" applyBorder="1"/>
    <xf numFmtId="0" fontId="23" fillId="0" borderId="0" xfId="0" applyFont="1" applyBorder="1" applyAlignment="1">
      <alignment horizontal="right" vertical="center" textRotation="90"/>
    </xf>
    <xf numFmtId="0" fontId="24" fillId="0" borderId="0" xfId="0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 textRotation="90"/>
    </xf>
    <xf numFmtId="164" fontId="26" fillId="0" borderId="13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center" vertical="center"/>
    </xf>
    <xf numFmtId="0" fontId="22" fillId="0" borderId="35" xfId="5" applyFont="1" applyBorder="1" applyAlignment="1">
      <alignment vertical="top"/>
    </xf>
    <xf numFmtId="0" fontId="22" fillId="0" borderId="28" xfId="5" applyFont="1" applyBorder="1" applyAlignment="1">
      <alignment vertical="top"/>
    </xf>
    <xf numFmtId="0" fontId="12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8" fillId="3" borderId="9" xfId="0" applyFont="1" applyFill="1" applyBorder="1" applyAlignment="1">
      <alignment horizontal="left" indent="1"/>
    </xf>
    <xf numFmtId="0" fontId="8" fillId="3" borderId="15" xfId="0" applyFont="1" applyFill="1" applyBorder="1" applyAlignment="1">
      <alignment horizontal="left" indent="1"/>
    </xf>
    <xf numFmtId="0" fontId="8" fillId="3" borderId="5" xfId="0" applyFont="1" applyFill="1" applyBorder="1" applyAlignment="1">
      <alignment horizontal="left" indent="1"/>
    </xf>
    <xf numFmtId="0" fontId="21" fillId="0" borderId="32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2" fillId="0" borderId="32" xfId="5" applyFont="1" applyBorder="1" applyAlignment="1">
      <alignment vertical="top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21" fillId="0" borderId="34" xfId="3" applyFont="1" applyFill="1" applyBorder="1" applyAlignment="1">
      <alignment horizontal="center" vertical="center"/>
    </xf>
    <xf numFmtId="0" fontId="21" fillId="0" borderId="31" xfId="3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top" indent="1"/>
    </xf>
    <xf numFmtId="0" fontId="10" fillId="2" borderId="22" xfId="0" applyFont="1" applyFill="1" applyBorder="1" applyAlignment="1">
      <alignment horizontal="left" vertical="top" indent="1"/>
    </xf>
    <xf numFmtId="49" fontId="9" fillId="2" borderId="9" xfId="0" applyNumberFormat="1" applyFont="1" applyFill="1" applyBorder="1" applyAlignment="1">
      <alignment horizontal="left" indent="1"/>
    </xf>
    <xf numFmtId="49" fontId="9" fillId="2" borderId="5" xfId="0" applyNumberFormat="1" applyFont="1" applyFill="1" applyBorder="1" applyAlignment="1">
      <alignment horizontal="left" indent="1"/>
    </xf>
    <xf numFmtId="49" fontId="9" fillId="2" borderId="24" xfId="0" applyNumberFormat="1" applyFont="1" applyFill="1" applyBorder="1" applyAlignment="1">
      <alignment horizontal="left" indent="1"/>
    </xf>
    <xf numFmtId="49" fontId="9" fillId="2" borderId="25" xfId="0" applyNumberFormat="1" applyFont="1" applyFill="1" applyBorder="1" applyAlignment="1">
      <alignment horizontal="left" indent="1"/>
    </xf>
    <xf numFmtId="0" fontId="10" fillId="2" borderId="11" xfId="0" applyFont="1" applyFill="1" applyBorder="1" applyAlignment="1">
      <alignment horizontal="left" vertical="top" indent="1"/>
    </xf>
    <xf numFmtId="0" fontId="10" fillId="2" borderId="12" xfId="0" applyFont="1" applyFill="1" applyBorder="1" applyAlignment="1">
      <alignment horizontal="left" vertical="top" indent="1"/>
    </xf>
    <xf numFmtId="164" fontId="10" fillId="2" borderId="21" xfId="0" applyNumberFormat="1" applyFont="1" applyFill="1" applyBorder="1" applyAlignment="1">
      <alignment horizontal="left" vertical="top" indent="1"/>
    </xf>
    <xf numFmtId="164" fontId="10" fillId="2" borderId="26" xfId="0" applyNumberFormat="1" applyFont="1" applyFill="1" applyBorder="1" applyAlignment="1">
      <alignment horizontal="left" vertical="top" indent="1"/>
    </xf>
    <xf numFmtId="49" fontId="9" fillId="2" borderId="27" xfId="0" applyNumberFormat="1" applyFont="1" applyFill="1" applyBorder="1" applyAlignment="1">
      <alignment horizontal="left" indent="1"/>
    </xf>
    <xf numFmtId="49" fontId="9" fillId="2" borderId="15" xfId="0" applyNumberFormat="1" applyFont="1" applyFill="1" applyBorder="1" applyAlignment="1">
      <alignment horizontal="left" indent="1"/>
    </xf>
    <xf numFmtId="49" fontId="9" fillId="2" borderId="9" xfId="0" applyNumberFormat="1" applyFont="1" applyFill="1" applyBorder="1" applyAlignment="1">
      <alignment horizontal="left" vertical="center" indent="1"/>
    </xf>
    <xf numFmtId="49" fontId="9" fillId="2" borderId="15" xfId="0" applyNumberFormat="1" applyFont="1" applyFill="1" applyBorder="1" applyAlignment="1">
      <alignment horizontal="left" vertical="center" indent="1"/>
    </xf>
    <xf numFmtId="0" fontId="11" fillId="2" borderId="21" xfId="0" applyFont="1" applyFill="1" applyBorder="1" applyAlignment="1">
      <alignment horizontal="left" vertical="top" indent="1"/>
    </xf>
    <xf numFmtId="0" fontId="11" fillId="2" borderId="26" xfId="0" applyFont="1" applyFill="1" applyBorder="1" applyAlignment="1">
      <alignment horizontal="left" vertical="top" indent="1"/>
    </xf>
    <xf numFmtId="0" fontId="10" fillId="2" borderId="26" xfId="0" applyFont="1" applyFill="1" applyBorder="1" applyAlignment="1">
      <alignment horizontal="left" vertical="top" indent="1"/>
    </xf>
    <xf numFmtId="0" fontId="20" fillId="0" borderId="6" xfId="2" applyFont="1" applyFill="1" applyBorder="1" applyAlignment="1">
      <alignment vertical="top"/>
    </xf>
    <xf numFmtId="0" fontId="19" fillId="0" borderId="0" xfId="0" applyFont="1" applyAlignment="1">
      <alignment vertical="center" wrapText="1"/>
    </xf>
    <xf numFmtId="0" fontId="22" fillId="0" borderId="6" xfId="4" applyFont="1" applyBorder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15" xfId="4" applyFont="1" applyBorder="1" applyAlignment="1">
      <alignment horizontal="left" vertical="center"/>
    </xf>
    <xf numFmtId="164" fontId="13" fillId="0" borderId="4" xfId="0" applyNumberFormat="1" applyFont="1" applyFill="1" applyBorder="1" applyAlignment="1">
      <alignment horizontal="left"/>
    </xf>
    <xf numFmtId="164" fontId="13" fillId="0" borderId="19" xfId="0" applyNumberFormat="1" applyFont="1" applyFill="1" applyBorder="1" applyAlignment="1">
      <alignment horizontal="left"/>
    </xf>
    <xf numFmtId="49" fontId="11" fillId="2" borderId="9" xfId="0" applyNumberFormat="1" applyFont="1" applyFill="1" applyBorder="1" applyAlignment="1">
      <alignment horizontal="left" indent="1"/>
    </xf>
    <xf numFmtId="49" fontId="11" fillId="2" borderId="15" xfId="0" applyNumberFormat="1" applyFont="1" applyFill="1" applyBorder="1" applyAlignment="1">
      <alignment horizontal="left" indent="1"/>
    </xf>
    <xf numFmtId="164" fontId="10" fillId="2" borderId="11" xfId="0" applyNumberFormat="1" applyFont="1" applyFill="1" applyBorder="1" applyAlignment="1">
      <alignment horizontal="left" vertical="top" indent="1"/>
    </xf>
    <xf numFmtId="164" fontId="10" fillId="2" borderId="14" xfId="0" applyNumberFormat="1" applyFont="1" applyFill="1" applyBorder="1" applyAlignment="1">
      <alignment horizontal="left" vertical="top" indent="1"/>
    </xf>
    <xf numFmtId="0" fontId="21" fillId="0" borderId="42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7" fillId="0" borderId="6" xfId="2" applyFont="1" applyFill="1" applyBorder="1" applyAlignment="1">
      <alignment vertical="top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83"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  <tableStyle name="TableStyleLight9 2" pivot="0" count="4">
      <tableStyleElement type="wholeTable" dxfId="75"/>
      <tableStyleElement type="headerRow" dxfId="74"/>
      <tableStyleElement type="totalRow" dxfId="73"/>
      <tableStyleElement type="firstColumn" dxfId="72"/>
    </tableStyle>
  </tableStyles>
  <colors>
    <mruColors>
      <color rgb="FF248CA6"/>
      <color rgb="FFFFFFFF"/>
      <color rgb="FF404040"/>
      <color rgb="FFAB09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AO33"/>
  <sheetViews>
    <sheetView showGridLines="0" view="pageLayout" workbookViewId="0">
      <selection activeCell="P38" sqref="P3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16" width="30.85546875" customWidth="1"/>
    <col min="17" max="22" width="8.85546875" customWidth="1"/>
    <col min="42" max="16384" width="8.7109375" style="1"/>
  </cols>
  <sheetData>
    <row r="1" spans="1:17" ht="11.25" customHeight="1" x14ac:dyDescent="0.2"/>
    <row r="2" spans="1:17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/>
      <c r="M2" s="47"/>
      <c r="N2" s="53">
        <v>2025</v>
      </c>
      <c r="P2" s="73"/>
      <c r="Q2" s="22"/>
    </row>
    <row r="3" spans="1:17" ht="21" customHeight="1" x14ac:dyDescent="0.2">
      <c r="A3" s="2"/>
      <c r="B3" s="72" t="s">
        <v>0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54"/>
      <c r="P3" s="73"/>
      <c r="Q3" s="22"/>
    </row>
    <row r="4" spans="1:17" ht="18" customHeight="1" x14ac:dyDescent="0.2">
      <c r="A4" s="2"/>
      <c r="B4" s="72"/>
      <c r="C4" s="8"/>
      <c r="D4" s="8"/>
      <c r="E4" s="8"/>
      <c r="F4" s="8">
        <v>1</v>
      </c>
      <c r="G4" s="8">
        <v>2</v>
      </c>
      <c r="H4" s="8">
        <v>3</v>
      </c>
      <c r="I4" s="8">
        <v>4</v>
      </c>
      <c r="J4" s="3"/>
      <c r="K4" s="50" t="s">
        <v>7</v>
      </c>
      <c r="L4" s="13">
        <v>7</v>
      </c>
      <c r="M4" s="51" t="s">
        <v>33</v>
      </c>
      <c r="N4" s="52"/>
      <c r="P4" s="22"/>
      <c r="Q4" s="22"/>
    </row>
    <row r="5" spans="1:17" ht="18" customHeight="1" x14ac:dyDescent="0.2">
      <c r="A5" s="2"/>
      <c r="B5" s="23"/>
      <c r="C5" s="8">
        <v>5</v>
      </c>
      <c r="D5" s="8">
        <v>6</v>
      </c>
      <c r="E5" s="8">
        <v>7</v>
      </c>
      <c r="F5" s="8">
        <v>8</v>
      </c>
      <c r="G5" s="8">
        <v>9</v>
      </c>
      <c r="H5" s="8">
        <v>10</v>
      </c>
      <c r="I5" s="8">
        <v>11</v>
      </c>
      <c r="J5" s="3"/>
      <c r="K5" s="36"/>
      <c r="L5" s="14"/>
      <c r="M5" s="37"/>
      <c r="N5" s="38"/>
      <c r="P5" s="22"/>
      <c r="Q5" s="22"/>
    </row>
    <row r="6" spans="1:17" ht="18" customHeight="1" x14ac:dyDescent="0.2">
      <c r="A6" s="2"/>
      <c r="B6" s="23"/>
      <c r="C6" s="8">
        <v>12</v>
      </c>
      <c r="D6" s="8">
        <v>13</v>
      </c>
      <c r="E6" s="8">
        <v>14</v>
      </c>
      <c r="F6" s="8">
        <v>15</v>
      </c>
      <c r="G6" s="8">
        <v>16</v>
      </c>
      <c r="H6" s="8">
        <v>17</v>
      </c>
      <c r="I6" s="8">
        <v>18</v>
      </c>
      <c r="J6" s="3"/>
      <c r="K6" s="36"/>
      <c r="L6" s="14"/>
      <c r="M6" s="37"/>
      <c r="N6" s="38"/>
    </row>
    <row r="7" spans="1:17" ht="18" customHeight="1" x14ac:dyDescent="0.2">
      <c r="A7" s="2"/>
      <c r="B7" s="23"/>
      <c r="C7" s="8">
        <v>19</v>
      </c>
      <c r="D7" s="8">
        <v>20</v>
      </c>
      <c r="E7" s="8">
        <v>21</v>
      </c>
      <c r="F7" s="8">
        <v>22</v>
      </c>
      <c r="G7" s="8">
        <v>23</v>
      </c>
      <c r="H7" s="8">
        <v>24</v>
      </c>
      <c r="I7" s="8">
        <v>25</v>
      </c>
      <c r="J7" s="3"/>
      <c r="K7" s="28"/>
      <c r="L7" s="14"/>
      <c r="M7" s="37"/>
      <c r="N7" s="38"/>
    </row>
    <row r="8" spans="1:17" ht="18.75" customHeight="1" x14ac:dyDescent="0.2">
      <c r="A8" s="2"/>
      <c r="B8" s="23"/>
      <c r="C8" s="8">
        <v>26</v>
      </c>
      <c r="D8" s="8">
        <v>27</v>
      </c>
      <c r="E8" s="8">
        <v>28</v>
      </c>
      <c r="F8" s="8">
        <v>29</v>
      </c>
      <c r="G8" s="8">
        <v>30</v>
      </c>
      <c r="H8" s="8">
        <v>31</v>
      </c>
      <c r="I8" s="8"/>
      <c r="J8" s="3"/>
      <c r="K8" s="28"/>
      <c r="L8" s="14"/>
      <c r="M8" s="37"/>
      <c r="N8" s="38"/>
    </row>
    <row r="9" spans="1:17" ht="18" customHeight="1" x14ac:dyDescent="0.2">
      <c r="A9" s="2"/>
      <c r="B9" s="23"/>
      <c r="J9" s="3"/>
      <c r="K9" s="29"/>
      <c r="L9" s="15"/>
      <c r="M9" s="39"/>
      <c r="N9" s="40"/>
    </row>
    <row r="10" spans="1:17" ht="18" customHeight="1" x14ac:dyDescent="0.2">
      <c r="A10" s="2"/>
      <c r="B10" s="24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>
        <v>22</v>
      </c>
      <c r="M10" s="41" t="s">
        <v>9</v>
      </c>
      <c r="N10" s="42"/>
    </row>
    <row r="11" spans="1:17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7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7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7" ht="18" customHeight="1" x14ac:dyDescent="0.2">
      <c r="B14" s="6" t="s">
        <v>14</v>
      </c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7" ht="18" customHeight="1" x14ac:dyDescent="0.2">
      <c r="B15" s="4" t="s">
        <v>32</v>
      </c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7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 t="s">
        <v>15</v>
      </c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 t="s">
        <v>16</v>
      </c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 t="s">
        <v>17</v>
      </c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 t="s">
        <v>18</v>
      </c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32"/>
      <c r="L33" s="17"/>
      <c r="M33" s="77"/>
      <c r="N33" s="78"/>
    </row>
  </sheetData>
  <mergeCells count="124">
    <mergeCell ref="B3:B4"/>
    <mergeCell ref="P2:P3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</mergeCells>
  <phoneticPr fontId="2" type="noConversion"/>
  <conditionalFormatting sqref="C10:I10">
    <cfRule type="expression" dxfId="71" priority="8" stopIfTrue="1">
      <formula>AND(DAY(C10)&gt;=1,DAY(C10)&lt;=15)</formula>
    </cfRule>
  </conditionalFormatting>
  <conditionalFormatting sqref="B14:J33">
    <cfRule type="expression" dxfId="70" priority="6">
      <formula>B14&lt;&gt;""</formula>
    </cfRule>
  </conditionalFormatting>
  <conditionalFormatting sqref="C4:H4">
    <cfRule type="expression" dxfId="69" priority="2" stopIfTrue="1">
      <formula>DAY(C4)&gt;8</formula>
    </cfRule>
  </conditionalFormatting>
  <conditionalFormatting sqref="C8:I8">
    <cfRule type="expression" dxfId="68" priority="1" stopIfTrue="1">
      <formula>AND(DAY(C8)&gt;=1,DAY(C8)&lt;=15)</formula>
    </cfRule>
  </conditionalFormatting>
  <conditionalFormatting sqref="C4:I8">
    <cfRule type="expression" dxfId="67" priority="3">
      <formula>VLOOKUP(DAY(C4),AssignmentDays,1,FALSE)=DAY(C4)</formula>
    </cfRule>
  </conditionalFormatting>
  <dataValidations disablePrompts="1" count="1">
    <dataValidation allowBlank="1" showInputMessage="1" showErrorMessage="1" errorTitle="Invalid Year" error="Enter a year from 1900 to 9999, or use the scroll bar to find a year." sqref="N2"/>
  </dataValidations>
  <printOptions horizontalCentered="1" verticalCentered="1"/>
  <pageMargins left="0.5" right="0.5" top="0.5" bottom="0.5" header="0.3" footer="0.3"/>
  <pageSetup scale="74" orientation="landscape" r:id="rId1"/>
  <headerFooter>
    <oddFooter>&amp;RTemplate © calendarlabs.com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  <pageSetUpPr fitToPage="1"/>
  </sheetPr>
  <dimension ref="A1:AO33"/>
  <sheetViews>
    <sheetView showGridLines="0" view="pageLayout" zoomScale="84" zoomScalePageLayoutView="84" workbookViewId="0">
      <selection activeCell="H8" sqref="H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72" t="s">
        <v>27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72"/>
      <c r="C4" s="8"/>
      <c r="D4" s="8"/>
      <c r="E4" s="8"/>
      <c r="F4" s="8">
        <v>1</v>
      </c>
      <c r="G4" s="8">
        <v>2</v>
      </c>
      <c r="H4" s="8">
        <v>3</v>
      </c>
      <c r="I4" s="8">
        <v>4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f>IF(DAY(OctSun1)=1,OctSun1+1,OctSun1+8)</f>
        <v>45935</v>
      </c>
      <c r="D5" s="8">
        <f>IF(DAY(OctSun1)=1,OctSun1+2,OctSun1+9)</f>
        <v>45936</v>
      </c>
      <c r="E5" s="8">
        <f>IF(DAY(OctSun1)=1,OctSun1+3,OctSun1+10)</f>
        <v>45937</v>
      </c>
      <c r="F5" s="8">
        <f>IF(DAY(OctSun1)=1,OctSun1+4,OctSun1+11)</f>
        <v>45938</v>
      </c>
      <c r="G5" s="8">
        <f>IF(DAY(OctSun1)=1,OctSun1+5,OctSun1+12)</f>
        <v>45939</v>
      </c>
      <c r="H5" s="8">
        <f>IF(DAY(OctSun1)=1,OctSun1+6,OctSun1+13)</f>
        <v>45940</v>
      </c>
      <c r="I5" s="8">
        <f>IF(DAY(OctSun1)=1,OctSun1+7,OctSun1+14)</f>
        <v>45941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f>IF(DAY(OctSun1)=1,OctSun1+8,OctSun1+15)</f>
        <v>45942</v>
      </c>
      <c r="D6" s="8">
        <f>IF(DAY(OctSun1)=1,OctSun1+9,OctSun1+16)</f>
        <v>45943</v>
      </c>
      <c r="E6" s="8">
        <f>IF(DAY(OctSun1)=1,OctSun1+10,OctSun1+17)</f>
        <v>45944</v>
      </c>
      <c r="F6" s="8">
        <f>IF(DAY(OctSun1)=1,OctSun1+11,OctSun1+18)</f>
        <v>45945</v>
      </c>
      <c r="G6" s="8">
        <f>IF(DAY(OctSun1)=1,OctSun1+12,OctSun1+19)</f>
        <v>45946</v>
      </c>
      <c r="H6" s="8">
        <f>IF(DAY(OctSun1)=1,OctSun1+13,OctSun1+20)</f>
        <v>45947</v>
      </c>
      <c r="I6" s="8">
        <f>IF(DAY(OctSun1)=1,OctSun1+14,OctSun1+21)</f>
        <v>45948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f>IF(DAY(OctSun1)=1,OctSun1+15,OctSun1+22)</f>
        <v>45949</v>
      </c>
      <c r="D7" s="8">
        <f>IF(DAY(OctSun1)=1,OctSun1+16,OctSun1+23)</f>
        <v>45950</v>
      </c>
      <c r="E7" s="8">
        <f>IF(DAY(OctSun1)=1,OctSun1+17,OctSun1+24)</f>
        <v>45951</v>
      </c>
      <c r="F7" s="8">
        <f>IF(DAY(OctSun1)=1,OctSun1+18,OctSun1+25)</f>
        <v>45952</v>
      </c>
      <c r="G7" s="8">
        <f>IF(DAY(OctSun1)=1,OctSun1+19,OctSun1+26)</f>
        <v>45953</v>
      </c>
      <c r="H7" s="8">
        <f>IF(DAY(OctSun1)=1,OctSun1+20,OctSun1+27)</f>
        <v>45954</v>
      </c>
      <c r="I7" s="8">
        <f>IF(DAY(OctSun1)=1,OctSun1+21,OctSun1+28)</f>
        <v>45955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f>IF(DAY(OctSun1)=1,OctSun1+22,OctSun1+29)</f>
        <v>45956</v>
      </c>
      <c r="D8" s="8">
        <f>IF(DAY(OctSun1)=1,OctSun1+23,OctSun1+30)</f>
        <v>45957</v>
      </c>
      <c r="E8" s="8">
        <f>IF(DAY(OctSun1)=1,OctSun1+24,OctSun1+31)</f>
        <v>45958</v>
      </c>
      <c r="F8" s="8">
        <v>29</v>
      </c>
      <c r="G8" s="8">
        <v>30</v>
      </c>
      <c r="H8" s="8">
        <v>31</v>
      </c>
      <c r="I8" s="8"/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1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12" priority="3" stopIfTrue="1">
      <formula>DAY(C4)&gt;8</formula>
    </cfRule>
  </conditionalFormatting>
  <conditionalFormatting sqref="C8:I10">
    <cfRule type="expression" dxfId="11" priority="2" stopIfTrue="1">
      <formula>AND(DAY(C8)&gt;=1,DAY(C8)&lt;=15)</formula>
    </cfRule>
  </conditionalFormatting>
  <conditionalFormatting sqref="C4:I9">
    <cfRule type="expression" dxfId="10" priority="4">
      <formula>VLOOKUP(DAY(C4),AssignmentDays,1,FALSE)=DAY(C4)</formula>
    </cfRule>
  </conditionalFormatting>
  <conditionalFormatting sqref="B14:J33">
    <cfRule type="expression" dxfId="9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  <pageSetUpPr fitToPage="1"/>
  </sheetPr>
  <dimension ref="A1:AO33"/>
  <sheetViews>
    <sheetView showGridLines="0" view="pageLayout" zoomScale="84" zoomScalePageLayoutView="84" workbookViewId="0">
      <selection activeCell="C9" sqref="C9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72" t="s">
        <v>28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72"/>
      <c r="C4" s="8"/>
      <c r="D4" s="8"/>
      <c r="E4" s="8"/>
      <c r="F4" s="8"/>
      <c r="G4" s="8"/>
      <c r="H4" s="8"/>
      <c r="I4" s="8">
        <f>IF(DAY(NovSun1)=1,NovSun1,NovSun1+7)</f>
        <v>45962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f>IF(DAY(NovSun1)=1,NovSun1+1,NovSun1+8)</f>
        <v>45963</v>
      </c>
      <c r="D5" s="8">
        <f>IF(DAY(NovSun1)=1,NovSun1+2,NovSun1+9)</f>
        <v>45964</v>
      </c>
      <c r="E5" s="8">
        <f>IF(DAY(NovSun1)=1,NovSun1+3,NovSun1+10)</f>
        <v>45965</v>
      </c>
      <c r="F5" s="8">
        <f>IF(DAY(NovSun1)=1,NovSun1+4,NovSun1+11)</f>
        <v>45966</v>
      </c>
      <c r="G5" s="8">
        <f>IF(DAY(NovSun1)=1,NovSun1+5,NovSun1+12)</f>
        <v>45967</v>
      </c>
      <c r="H5" s="8">
        <f>IF(DAY(NovSun1)=1,NovSun1+6,NovSun1+13)</f>
        <v>45968</v>
      </c>
      <c r="I5" s="8">
        <f>IF(DAY(NovSun1)=1,NovSun1+7,NovSun1+14)</f>
        <v>45969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f>IF(DAY(NovSun1)=1,NovSun1+8,NovSun1+15)</f>
        <v>45970</v>
      </c>
      <c r="D6" s="8">
        <f>IF(DAY(NovSun1)=1,NovSun1+9,NovSun1+16)</f>
        <v>45971</v>
      </c>
      <c r="E6" s="8">
        <f>IF(DAY(NovSun1)=1,NovSun1+10,NovSun1+17)</f>
        <v>45972</v>
      </c>
      <c r="F6" s="8">
        <f>IF(DAY(NovSun1)=1,NovSun1+11,NovSun1+18)</f>
        <v>45973</v>
      </c>
      <c r="G6" s="8">
        <f>IF(DAY(NovSun1)=1,NovSun1+12,NovSun1+19)</f>
        <v>45974</v>
      </c>
      <c r="H6" s="8">
        <f>IF(DAY(NovSun1)=1,NovSun1+13,NovSun1+20)</f>
        <v>45975</v>
      </c>
      <c r="I6" s="8">
        <f>IF(DAY(NovSun1)=1,NovSun1+14,NovSun1+21)</f>
        <v>45976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f>IF(DAY(NovSun1)=1,NovSun1+15,NovSun1+22)</f>
        <v>45977</v>
      </c>
      <c r="D7" s="8">
        <f>IF(DAY(NovSun1)=1,NovSun1+16,NovSun1+23)</f>
        <v>45978</v>
      </c>
      <c r="E7" s="8">
        <f>IF(DAY(NovSun1)=1,NovSun1+17,NovSun1+24)</f>
        <v>45979</v>
      </c>
      <c r="F7" s="8">
        <f>IF(DAY(NovSun1)=1,NovSun1+18,NovSun1+25)</f>
        <v>45980</v>
      </c>
      <c r="G7" s="8">
        <f>IF(DAY(NovSun1)=1,NovSun1+19,NovSun1+26)</f>
        <v>45981</v>
      </c>
      <c r="H7" s="8">
        <f>IF(DAY(NovSun1)=1,NovSun1+20,NovSun1+27)</f>
        <v>45982</v>
      </c>
      <c r="I7" s="8">
        <f>IF(DAY(NovSun1)=1,NovSun1+21,NovSun1+28)</f>
        <v>45983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f>IF(DAY(NovSun1)=1,NovSun1+22,NovSun1+29)</f>
        <v>45984</v>
      </c>
      <c r="D8" s="8">
        <f>IF(DAY(NovSun1)=1,NovSun1+23,NovSun1+30)</f>
        <v>45985</v>
      </c>
      <c r="E8" s="8">
        <f>IF(DAY(NovSun1)=1,NovSun1+24,NovSun1+31)</f>
        <v>45986</v>
      </c>
      <c r="F8" s="8">
        <v>26</v>
      </c>
      <c r="G8" s="8">
        <v>27</v>
      </c>
      <c r="H8" s="8">
        <v>28</v>
      </c>
      <c r="I8" s="8">
        <v>29</v>
      </c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>
        <v>30</v>
      </c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1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8" priority="3" stopIfTrue="1">
      <formula>DAY(C4)&gt;8</formula>
    </cfRule>
  </conditionalFormatting>
  <conditionalFormatting sqref="C8:I10">
    <cfRule type="expression" dxfId="7" priority="2" stopIfTrue="1">
      <formula>AND(DAY(C8)&gt;=1,DAY(C8)&lt;=15)</formula>
    </cfRule>
  </conditionalFormatting>
  <conditionalFormatting sqref="C4:I9">
    <cfRule type="expression" dxfId="6" priority="4">
      <formula>VLOOKUP(DAY(C4),AssignmentDays,1,FALSE)=DAY(C4)</formula>
    </cfRule>
  </conditionalFormatting>
  <conditionalFormatting sqref="B14:J33">
    <cfRule type="expression" dxfId="5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  <pageSetUpPr fitToPage="1"/>
  </sheetPr>
  <dimension ref="A1:AO33"/>
  <sheetViews>
    <sheetView showGridLines="0" tabSelected="1" view="pageLayout" zoomScale="84" zoomScalePageLayoutView="84" workbookViewId="0">
      <selection activeCell="G8" sqref="G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72" t="s">
        <v>29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72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v>7</v>
      </c>
      <c r="D5" s="8">
        <v>8</v>
      </c>
      <c r="E5" s="8">
        <v>9</v>
      </c>
      <c r="F5" s="8">
        <f>IF(DAY(DecSun1)=1,DecSun1+4,DecSun1+11)</f>
        <v>46001</v>
      </c>
      <c r="G5" s="8">
        <f>IF(DAY(DecSun1)=1,DecSun1+5,DecSun1+12)</f>
        <v>46002</v>
      </c>
      <c r="H5" s="8">
        <f>IF(DAY(DecSun1)=1,DecSun1+6,DecSun1+13)</f>
        <v>46003</v>
      </c>
      <c r="I5" s="8">
        <f>IF(DAY(DecSun1)=1,DecSun1+7,DecSun1+14)</f>
        <v>46004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v>14</v>
      </c>
      <c r="D6" s="8">
        <v>15</v>
      </c>
      <c r="E6" s="8">
        <v>16</v>
      </c>
      <c r="F6" s="8">
        <v>17</v>
      </c>
      <c r="G6" s="8">
        <v>18</v>
      </c>
      <c r="H6" s="8">
        <f>IF(DAY(DecSun1)=1,DecSun1+13,DecSun1+20)</f>
        <v>46010</v>
      </c>
      <c r="I6" s="8">
        <f>IF(DAY(DecSun1)=1,DecSun1+14,DecSun1+21)</f>
        <v>46011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v>21</v>
      </c>
      <c r="D7" s="8">
        <f>IF(DAY(DecSun1)=1,DecSun1+16,DecSun1+23)</f>
        <v>46013</v>
      </c>
      <c r="E7" s="8">
        <f>IF(DAY(DecSun1)=1,DecSun1+17,DecSun1+24)</f>
        <v>46014</v>
      </c>
      <c r="F7" s="8">
        <f>IF(DAY(DecSun1)=1,DecSun1+18,DecSun1+25)</f>
        <v>46015</v>
      </c>
      <c r="G7" s="8">
        <f>IF(DAY(DecSun1)=1,DecSun1+19,DecSun1+26)</f>
        <v>46016</v>
      </c>
      <c r="H7" s="8">
        <f>IF(DAY(DecSun1)=1,DecSun1+20,DecSun1+27)</f>
        <v>46017</v>
      </c>
      <c r="I7" s="8">
        <f>IF(DAY(DecSun1)=1,DecSun1+21,DecSun1+28)</f>
        <v>46018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v>28</v>
      </c>
      <c r="D8" s="8">
        <f>IF(DAY(DecSun1)=1,DecSun1+23,DecSun1+30)</f>
        <v>46020</v>
      </c>
      <c r="E8" s="8">
        <f>IF(DAY(DecSun1)=1,DecSun1+24,DecSun1+31)</f>
        <v>46021</v>
      </c>
      <c r="F8" s="8">
        <f>IF(DAY(DecSun1)=1,DecSun1+25,DecSun1+32)</f>
        <v>46022</v>
      </c>
      <c r="G8" s="8"/>
      <c r="H8" s="8"/>
      <c r="I8" s="8"/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3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D4:H4">
    <cfRule type="expression" dxfId="4" priority="4" stopIfTrue="1">
      <formula>DAY(D4)&gt;8</formula>
    </cfRule>
  </conditionalFormatting>
  <conditionalFormatting sqref="D8:I8 C9:I10">
    <cfRule type="expression" dxfId="3" priority="3" stopIfTrue="1">
      <formula>AND(DAY(C8)&gt;=1,DAY(C8)&lt;=15)</formula>
    </cfRule>
  </conditionalFormatting>
  <conditionalFormatting sqref="D4:I8 C9:I9 C5:C9">
    <cfRule type="expression" dxfId="2" priority="5">
      <formula>VLOOKUP(DAY(C4),AssignmentDays,1,FALSE)=DAY(C4)</formula>
    </cfRule>
  </conditionalFormatting>
  <conditionalFormatting sqref="B14:J33">
    <cfRule type="expression" dxfId="1" priority="2">
      <formula>B14&lt;&gt;""</formula>
    </cfRule>
  </conditionalFormatting>
  <conditionalFormatting sqref="C7">
    <cfRule type="expression" dxfId="0" priority="1" stopIfTrue="1">
      <formula>AND(DAY(C7)&gt;=1,DAY(C7)&lt;=15)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A1:AO33"/>
  <sheetViews>
    <sheetView showGridLines="0" view="pageLayout" zoomScale="84" zoomScalePageLayoutView="84" workbookViewId="0">
      <selection activeCell="I8" sqref="I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72" t="s">
        <v>19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72"/>
      <c r="D4" s="8"/>
      <c r="E4" s="8"/>
      <c r="F4" s="8"/>
      <c r="G4" s="8"/>
      <c r="H4" s="8"/>
      <c r="I4" s="8">
        <v>1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8">
        <v>14</v>
      </c>
      <c r="I6" s="8">
        <v>15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v>16</v>
      </c>
      <c r="D7" s="8">
        <v>17</v>
      </c>
      <c r="E7" s="8">
        <v>18</v>
      </c>
      <c r="F7" s="8">
        <v>19</v>
      </c>
      <c r="G7" s="8">
        <v>20</v>
      </c>
      <c r="H7" s="8">
        <v>21</v>
      </c>
      <c r="I7" s="8">
        <v>22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v>23</v>
      </c>
      <c r="D8" s="8">
        <v>24</v>
      </c>
      <c r="E8" s="8">
        <v>25</v>
      </c>
      <c r="F8" s="8">
        <v>26</v>
      </c>
      <c r="G8" s="8">
        <v>27</v>
      </c>
      <c r="H8" s="8">
        <v>28</v>
      </c>
      <c r="I8" s="8"/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3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10:I10">
    <cfRule type="expression" dxfId="66" priority="7" stopIfTrue="1">
      <formula>AND(DAY(C10)&gt;=1,DAY(C10)&lt;=15)</formula>
    </cfRule>
  </conditionalFormatting>
  <conditionalFormatting sqref="B14:J33">
    <cfRule type="expression" dxfId="65" priority="6">
      <formula>B14&lt;&gt;""</formula>
    </cfRule>
  </conditionalFormatting>
  <conditionalFormatting sqref="D4:I4">
    <cfRule type="expression" dxfId="64" priority="4" stopIfTrue="1">
      <formula>DAY(D4)&gt;8</formula>
    </cfRule>
  </conditionalFormatting>
  <conditionalFormatting sqref="D8:I8 C9:I9">
    <cfRule type="expression" dxfId="63" priority="3" stopIfTrue="1">
      <formula>AND(DAY(C8)&gt;=1,DAY(C8)&lt;=15)</formula>
    </cfRule>
  </conditionalFormatting>
  <conditionalFormatting sqref="D4:I8 C9:I9">
    <cfRule type="expression" dxfId="62" priority="5">
      <formula>VLOOKUP(DAY(C4),AssignmentDays,1,FALSE)=DAY(C4)</formula>
    </cfRule>
  </conditionalFormatting>
  <conditionalFormatting sqref="C7">
    <cfRule type="expression" dxfId="61" priority="2" stopIfTrue="1">
      <formula>AND(DAY(C7)&gt;=1,DAY(C7)&lt;=15)</formula>
    </cfRule>
  </conditionalFormatting>
  <conditionalFormatting sqref="C5:C8">
    <cfRule type="expression" dxfId="60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A1:AO33"/>
  <sheetViews>
    <sheetView showGridLines="0" view="pageLayout" zoomScale="84" zoomScalePageLayoutView="84" workbookViewId="0">
      <selection activeCell="E9" sqref="E9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72" t="s">
        <v>20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72"/>
      <c r="D4" s="8"/>
      <c r="E4" s="8"/>
      <c r="F4" s="8"/>
      <c r="G4" s="8"/>
      <c r="H4" s="8"/>
      <c r="I4" s="8">
        <v>1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8">
        <v>14</v>
      </c>
      <c r="I6" s="8">
        <v>15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v>16</v>
      </c>
      <c r="D7" s="8">
        <v>17</v>
      </c>
      <c r="E7" s="8">
        <v>18</v>
      </c>
      <c r="F7" s="8">
        <v>19</v>
      </c>
      <c r="G7" s="8">
        <v>20</v>
      </c>
      <c r="H7" s="8">
        <v>21</v>
      </c>
      <c r="I7" s="8">
        <v>22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v>23</v>
      </c>
      <c r="D8" s="8">
        <v>24</v>
      </c>
      <c r="E8" s="8">
        <v>25</v>
      </c>
      <c r="F8" s="8">
        <v>26</v>
      </c>
      <c r="G8" s="8">
        <v>27</v>
      </c>
      <c r="H8" s="8">
        <v>28</v>
      </c>
      <c r="I8" s="8">
        <v>29</v>
      </c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>
        <v>30</v>
      </c>
      <c r="D9" s="8">
        <v>31</v>
      </c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1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10:I10">
    <cfRule type="expression" dxfId="59" priority="13" stopIfTrue="1">
      <formula>AND(DAY(C10)&gt;=1,DAY(C10)&lt;=15)</formula>
    </cfRule>
  </conditionalFormatting>
  <conditionalFormatting sqref="B14:J33">
    <cfRule type="expression" dxfId="58" priority="12">
      <formula>B14&lt;&gt;""</formula>
    </cfRule>
  </conditionalFormatting>
  <conditionalFormatting sqref="D4:I4">
    <cfRule type="expression" dxfId="57" priority="4" stopIfTrue="1">
      <formula>DAY(D4)&gt;8</formula>
    </cfRule>
  </conditionalFormatting>
  <conditionalFormatting sqref="D8:I8 C9:I9">
    <cfRule type="expression" dxfId="56" priority="3" stopIfTrue="1">
      <formula>AND(DAY(C8)&gt;=1,DAY(C8)&lt;=15)</formula>
    </cfRule>
  </conditionalFormatting>
  <conditionalFormatting sqref="D4:I8 C9:I9">
    <cfRule type="expression" dxfId="55" priority="5">
      <formula>VLOOKUP(DAY(C4),AssignmentDays,1,FALSE)=DAY(C4)</formula>
    </cfRule>
  </conditionalFormatting>
  <conditionalFormatting sqref="C7">
    <cfRule type="expression" dxfId="54" priority="2" stopIfTrue="1">
      <formula>AND(DAY(C7)&gt;=1,DAY(C7)&lt;=15)</formula>
    </cfRule>
  </conditionalFormatting>
  <conditionalFormatting sqref="C5:C8">
    <cfRule type="expression" dxfId="53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A1:AO33"/>
  <sheetViews>
    <sheetView showGridLines="0" view="pageLayout" zoomScale="84" zoomScalePageLayoutView="84" workbookViewId="0">
      <selection activeCell="G8" sqref="G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72" t="s">
        <v>21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72"/>
      <c r="D4" s="8"/>
      <c r="E4" s="8">
        <v>1</v>
      </c>
      <c r="F4" s="8">
        <v>2</v>
      </c>
      <c r="G4" s="8">
        <v>3</v>
      </c>
      <c r="H4" s="8">
        <v>4</v>
      </c>
      <c r="I4" s="8">
        <v>5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v>6</v>
      </c>
      <c r="D5" s="8">
        <v>7</v>
      </c>
      <c r="E5" s="8">
        <v>8</v>
      </c>
      <c r="F5" s="8">
        <v>9</v>
      </c>
      <c r="G5" s="8">
        <v>10</v>
      </c>
      <c r="H5" s="8">
        <v>11</v>
      </c>
      <c r="I5" s="8">
        <v>12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v>13</v>
      </c>
      <c r="D6" s="8">
        <v>14</v>
      </c>
      <c r="E6" s="8">
        <v>15</v>
      </c>
      <c r="F6" s="8">
        <v>16</v>
      </c>
      <c r="G6" s="8">
        <v>17</v>
      </c>
      <c r="H6" s="8">
        <v>18</v>
      </c>
      <c r="I6" s="8">
        <v>19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v>20</v>
      </c>
      <c r="D7" s="8">
        <v>21</v>
      </c>
      <c r="E7" s="8">
        <v>22</v>
      </c>
      <c r="F7" s="8">
        <v>23</v>
      </c>
      <c r="G7" s="8">
        <v>24</v>
      </c>
      <c r="H7" s="8">
        <v>25</v>
      </c>
      <c r="I7" s="8">
        <v>26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v>27</v>
      </c>
      <c r="D8" s="8">
        <v>28</v>
      </c>
      <c r="E8" s="8">
        <v>29</v>
      </c>
      <c r="F8" s="8">
        <v>30</v>
      </c>
      <c r="G8" s="8"/>
      <c r="H8" s="8"/>
      <c r="I8" s="8"/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3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9:I10">
    <cfRule type="expression" dxfId="52" priority="9" stopIfTrue="1">
      <formula>AND(DAY(C9)&gt;=1,DAY(C9)&lt;=15)</formula>
    </cfRule>
  </conditionalFormatting>
  <conditionalFormatting sqref="C9:I9">
    <cfRule type="expression" dxfId="51" priority="11">
      <formula>VLOOKUP(DAY(C9),AssignmentDays,1,FALSE)=DAY(C9)</formula>
    </cfRule>
  </conditionalFormatting>
  <conditionalFormatting sqref="B14:J33">
    <cfRule type="expression" dxfId="50" priority="8">
      <formula>B14&lt;&gt;""</formula>
    </cfRule>
  </conditionalFormatting>
  <conditionalFormatting sqref="D4:I4">
    <cfRule type="expression" dxfId="49" priority="4" stopIfTrue="1">
      <formula>DAY(D4)&gt;8</formula>
    </cfRule>
  </conditionalFormatting>
  <conditionalFormatting sqref="D8:I8">
    <cfRule type="expression" dxfId="48" priority="3" stopIfTrue="1">
      <formula>AND(DAY(D8)&gt;=1,DAY(D8)&lt;=15)</formula>
    </cfRule>
  </conditionalFormatting>
  <conditionalFormatting sqref="D4:I8">
    <cfRule type="expression" dxfId="47" priority="5">
      <formula>VLOOKUP(DAY(D4),AssignmentDays,1,FALSE)=DAY(D4)</formula>
    </cfRule>
  </conditionalFormatting>
  <conditionalFormatting sqref="C7">
    <cfRule type="expression" dxfId="46" priority="2" stopIfTrue="1">
      <formula>AND(DAY(C7)&gt;=1,DAY(C7)&lt;=15)</formula>
    </cfRule>
  </conditionalFormatting>
  <conditionalFormatting sqref="C5:C8">
    <cfRule type="expression" dxfId="45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  <pageSetUpPr fitToPage="1"/>
  </sheetPr>
  <dimension ref="A1:AO33"/>
  <sheetViews>
    <sheetView showGridLines="0" view="pageLayout" zoomScale="84" zoomScalePageLayoutView="84" workbookViewId="0">
      <selection activeCell="L4" sqref="L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72" t="s">
        <v>22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72"/>
      <c r="D4" s="8"/>
      <c r="E4" s="8"/>
      <c r="F4" s="8"/>
      <c r="G4" s="8">
        <v>1</v>
      </c>
      <c r="H4" s="8">
        <v>2</v>
      </c>
      <c r="I4" s="8">
        <v>3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v>4</v>
      </c>
      <c r="D5" s="8">
        <v>5</v>
      </c>
      <c r="E5" s="8">
        <v>6</v>
      </c>
      <c r="F5" s="8">
        <v>7</v>
      </c>
      <c r="G5" s="8">
        <v>8</v>
      </c>
      <c r="H5" s="8">
        <v>9</v>
      </c>
      <c r="I5" s="8">
        <v>10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v>11</v>
      </c>
      <c r="D6" s="8">
        <v>12</v>
      </c>
      <c r="E6" s="8">
        <v>13</v>
      </c>
      <c r="F6" s="8">
        <v>14</v>
      </c>
      <c r="G6" s="8">
        <v>15</v>
      </c>
      <c r="H6" s="8">
        <v>16</v>
      </c>
      <c r="I6" s="8">
        <v>17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v>18</v>
      </c>
      <c r="D7" s="8">
        <v>19</v>
      </c>
      <c r="E7" s="8">
        <v>20</v>
      </c>
      <c r="F7" s="8">
        <v>21</v>
      </c>
      <c r="G7" s="8">
        <v>22</v>
      </c>
      <c r="H7" s="8">
        <v>23</v>
      </c>
      <c r="I7" s="8">
        <v>24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v>25</v>
      </c>
      <c r="D8" s="8">
        <v>26</v>
      </c>
      <c r="E8" s="8">
        <v>27</v>
      </c>
      <c r="F8" s="8">
        <v>28</v>
      </c>
      <c r="G8" s="8">
        <v>29</v>
      </c>
      <c r="H8" s="8">
        <v>30</v>
      </c>
      <c r="I8" s="8">
        <v>31</v>
      </c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1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D4:I4">
    <cfRule type="expression" dxfId="44" priority="4" stopIfTrue="1">
      <formula>DAY(D4)&gt;8</formula>
    </cfRule>
  </conditionalFormatting>
  <conditionalFormatting sqref="D8:I8 C9:I10">
    <cfRule type="expression" dxfId="43" priority="3" stopIfTrue="1">
      <formula>AND(DAY(C8)&gt;=1,DAY(C8)&lt;=15)</formula>
    </cfRule>
  </conditionalFormatting>
  <conditionalFormatting sqref="D4:I8 C9:I9">
    <cfRule type="expression" dxfId="42" priority="5">
      <formula>VLOOKUP(DAY(C4),AssignmentDays,1,FALSE)=DAY(C4)</formula>
    </cfRule>
  </conditionalFormatting>
  <conditionalFormatting sqref="B14:J33">
    <cfRule type="expression" dxfId="41" priority="2">
      <formula>B14&lt;&gt;""</formula>
    </cfRule>
  </conditionalFormatting>
  <conditionalFormatting sqref="C5:C8">
    <cfRule type="expression" dxfId="40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  <pageSetUpPr fitToPage="1"/>
  </sheetPr>
  <dimension ref="A1:AO33"/>
  <sheetViews>
    <sheetView showGridLines="0" view="pageLayout" zoomScale="84" zoomScalePageLayoutView="84" workbookViewId="0">
      <selection activeCell="C8" sqref="C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72" t="s">
        <v>23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72"/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v>8</v>
      </c>
      <c r="D5" s="8">
        <v>9</v>
      </c>
      <c r="E5" s="8">
        <v>10</v>
      </c>
      <c r="F5" s="8">
        <v>11</v>
      </c>
      <c r="G5" s="8">
        <v>12</v>
      </c>
      <c r="H5" s="8">
        <v>13</v>
      </c>
      <c r="I5" s="8">
        <v>14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v>15</v>
      </c>
      <c r="D6" s="8">
        <v>16</v>
      </c>
      <c r="E6" s="8">
        <v>17</v>
      </c>
      <c r="F6" s="8">
        <v>18</v>
      </c>
      <c r="G6" s="8">
        <v>19</v>
      </c>
      <c r="H6" s="8">
        <v>20</v>
      </c>
      <c r="I6" s="8">
        <v>21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v>22</v>
      </c>
      <c r="D7" s="8">
        <v>23</v>
      </c>
      <c r="E7" s="8">
        <v>24</v>
      </c>
      <c r="F7" s="8">
        <v>25</v>
      </c>
      <c r="G7" s="8">
        <v>26</v>
      </c>
      <c r="H7" s="8">
        <v>27</v>
      </c>
      <c r="I7" s="8">
        <v>28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v>29</v>
      </c>
      <c r="D8" s="8">
        <v>30</v>
      </c>
      <c r="E8" s="8"/>
      <c r="F8" s="8"/>
      <c r="G8" s="8"/>
      <c r="H8" s="8"/>
      <c r="I8" s="8"/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3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D4:I4">
    <cfRule type="expression" dxfId="39" priority="7" stopIfTrue="1">
      <formula>DAY(D4)&gt;8</formula>
    </cfRule>
  </conditionalFormatting>
  <conditionalFormatting sqref="D8:I8 C9:I10">
    <cfRule type="expression" dxfId="38" priority="6" stopIfTrue="1">
      <formula>AND(DAY(C8)&gt;=1,DAY(C8)&lt;=15)</formula>
    </cfRule>
  </conditionalFormatting>
  <conditionalFormatting sqref="D4:I8 C9:I9">
    <cfRule type="expression" dxfId="37" priority="8">
      <formula>VLOOKUP(DAY(C4),AssignmentDays,1,FALSE)=DAY(C4)</formula>
    </cfRule>
  </conditionalFormatting>
  <conditionalFormatting sqref="B14:J33">
    <cfRule type="expression" dxfId="36" priority="5">
      <formula>B14&lt;&gt;""</formula>
    </cfRule>
  </conditionalFormatting>
  <conditionalFormatting sqref="C4:C5 C7:C8">
    <cfRule type="expression" dxfId="35" priority="3">
      <formula>VLOOKUP(DAY(C4),AssignmentDays,1,FALSE)=DAY(C4)</formula>
    </cfRule>
  </conditionalFormatting>
  <conditionalFormatting sqref="C6">
    <cfRule type="expression" dxfId="34" priority="1">
      <formula>VLOOKUP(DAY(C6),AssignmentDays,1,FALSE)=DAY(C6)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  <pageSetUpPr fitToPage="1"/>
  </sheetPr>
  <dimension ref="A1:AO33"/>
  <sheetViews>
    <sheetView showGridLines="0" view="pageLayout" zoomScale="84" zoomScalePageLayoutView="84" workbookViewId="0">
      <selection activeCell="B3" sqref="B3:B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85" t="s">
        <v>24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85"/>
      <c r="D4" s="8"/>
      <c r="E4" s="8">
        <v>1</v>
      </c>
      <c r="F4" s="8">
        <v>2</v>
      </c>
      <c r="G4" s="8">
        <v>3</v>
      </c>
      <c r="H4" s="8">
        <v>4</v>
      </c>
      <c r="I4" s="8">
        <v>5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v>6</v>
      </c>
      <c r="D5" s="8">
        <v>7</v>
      </c>
      <c r="E5" s="8">
        <v>8</v>
      </c>
      <c r="F5" s="8">
        <v>9</v>
      </c>
      <c r="G5" s="8">
        <v>10</v>
      </c>
      <c r="H5" s="8">
        <v>11</v>
      </c>
      <c r="I5" s="8">
        <v>12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v>13</v>
      </c>
      <c r="D6" s="8">
        <v>14</v>
      </c>
      <c r="E6" s="8">
        <v>15</v>
      </c>
      <c r="F6" s="8">
        <v>16</v>
      </c>
      <c r="G6" s="8">
        <v>17</v>
      </c>
      <c r="H6" s="8">
        <v>18</v>
      </c>
      <c r="I6" s="8">
        <v>19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v>20</v>
      </c>
      <c r="D7" s="8">
        <v>21</v>
      </c>
      <c r="E7" s="8">
        <v>22</v>
      </c>
      <c r="F7" s="8">
        <v>23</v>
      </c>
      <c r="G7" s="8">
        <v>24</v>
      </c>
      <c r="H7" s="8">
        <v>25</v>
      </c>
      <c r="I7" s="8">
        <v>26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v>27</v>
      </c>
      <c r="D8" s="8">
        <v>28</v>
      </c>
      <c r="E8" s="8">
        <v>29</v>
      </c>
      <c r="F8" s="8">
        <v>30</v>
      </c>
      <c r="G8" s="8">
        <v>31</v>
      </c>
      <c r="H8" s="8"/>
      <c r="I8" s="8"/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8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9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1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1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1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1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D9:I9 C10:I10">
    <cfRule type="expression" dxfId="33" priority="8" stopIfTrue="1">
      <formula>AND(DAY(C9)&gt;=1,DAY(C9)&lt;=15)</formula>
    </cfRule>
  </conditionalFormatting>
  <conditionalFormatting sqref="D9:I9">
    <cfRule type="expression" dxfId="32" priority="10">
      <formula>VLOOKUP(DAY(D9),AssignmentDays,1,FALSE)=DAY(D9)</formula>
    </cfRule>
  </conditionalFormatting>
  <conditionalFormatting sqref="B14:J33">
    <cfRule type="expression" dxfId="31" priority="7">
      <formula>B14&lt;&gt;""</formula>
    </cfRule>
  </conditionalFormatting>
  <conditionalFormatting sqref="C9:C10">
    <cfRule type="expression" dxfId="30" priority="6">
      <formula>VLOOKUP(DAY(C9),AssignmentDays,1,FALSE)=DAY(C9)</formula>
    </cfRule>
  </conditionalFormatting>
  <conditionalFormatting sqref="D4:I4">
    <cfRule type="expression" dxfId="29" priority="4" stopIfTrue="1">
      <formula>DAY(D4)&gt;8</formula>
    </cfRule>
  </conditionalFormatting>
  <conditionalFormatting sqref="D8:I8">
    <cfRule type="expression" dxfId="28" priority="3" stopIfTrue="1">
      <formula>AND(DAY(D8)&gt;=1,DAY(D8)&lt;=15)</formula>
    </cfRule>
  </conditionalFormatting>
  <conditionalFormatting sqref="D4:I8">
    <cfRule type="expression" dxfId="27" priority="5">
      <formula>VLOOKUP(DAY(D4),AssignmentDays,1,FALSE)=DAY(D4)</formula>
    </cfRule>
  </conditionalFormatting>
  <conditionalFormatting sqref="C7">
    <cfRule type="expression" dxfId="26" priority="2" stopIfTrue="1">
      <formula>AND(DAY(C7)&gt;=1,DAY(C7)&lt;=15)</formula>
    </cfRule>
  </conditionalFormatting>
  <conditionalFormatting sqref="C5:C8">
    <cfRule type="expression" dxfId="25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  <pageSetUpPr fitToPage="1"/>
  </sheetPr>
  <dimension ref="A1:AO33"/>
  <sheetViews>
    <sheetView showGridLines="0" view="pageLayout" zoomScale="84" zoomScalePageLayoutView="84" workbookViewId="0">
      <selection activeCell="C4" sqref="C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85" t="s">
        <v>25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85"/>
      <c r="D4" s="8"/>
      <c r="E4" s="8"/>
      <c r="F4" s="8"/>
      <c r="G4" s="8"/>
      <c r="H4" s="8">
        <v>1</v>
      </c>
      <c r="I4" s="8">
        <v>2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v>10</v>
      </c>
      <c r="D6" s="8">
        <v>11</v>
      </c>
      <c r="E6" s="8">
        <v>12</v>
      </c>
      <c r="F6" s="8">
        <v>13</v>
      </c>
      <c r="G6" s="8">
        <v>14</v>
      </c>
      <c r="H6" s="8">
        <v>15</v>
      </c>
      <c r="I6" s="8">
        <v>16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v>17</v>
      </c>
      <c r="D7" s="8">
        <v>18</v>
      </c>
      <c r="E7" s="8">
        <v>19</v>
      </c>
      <c r="F7" s="8">
        <v>20</v>
      </c>
      <c r="G7" s="8">
        <v>21</v>
      </c>
      <c r="H7" s="8">
        <v>22</v>
      </c>
      <c r="I7" s="8">
        <v>23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v>24</v>
      </c>
      <c r="D8" s="8">
        <v>25</v>
      </c>
      <c r="E8" s="8">
        <v>26</v>
      </c>
      <c r="F8" s="8">
        <v>27</v>
      </c>
      <c r="G8" s="8">
        <v>28</v>
      </c>
      <c r="H8" s="8">
        <v>29</v>
      </c>
      <c r="I8" s="8">
        <v>30</v>
      </c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>
        <v>31</v>
      </c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3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9:I10">
    <cfRule type="expression" dxfId="24" priority="8" stopIfTrue="1">
      <formula>AND(DAY(C9)&gt;=1,DAY(C9)&lt;=15)</formula>
    </cfRule>
  </conditionalFormatting>
  <conditionalFormatting sqref="C9:I9">
    <cfRule type="expression" dxfId="23" priority="10">
      <formula>VLOOKUP(DAY(C9),AssignmentDays,1,FALSE)=DAY(C9)</formula>
    </cfRule>
  </conditionalFormatting>
  <conditionalFormatting sqref="B14:J33">
    <cfRule type="expression" dxfId="22" priority="7">
      <formula>B14&lt;&gt;""</formula>
    </cfRule>
  </conditionalFormatting>
  <conditionalFormatting sqref="D4:I4">
    <cfRule type="expression" dxfId="21" priority="3" stopIfTrue="1">
      <formula>DAY(D4)&gt;8</formula>
    </cfRule>
  </conditionalFormatting>
  <conditionalFormatting sqref="D8:I8">
    <cfRule type="expression" dxfId="20" priority="2" stopIfTrue="1">
      <formula>AND(DAY(D8)&gt;=1,DAY(D8)&lt;=15)</formula>
    </cfRule>
  </conditionalFormatting>
  <conditionalFormatting sqref="D4:I8">
    <cfRule type="expression" dxfId="19" priority="4">
      <formula>VLOOKUP(DAY(D4),AssignmentDays,1,FALSE)=DAY(D4)</formula>
    </cfRule>
  </conditionalFormatting>
  <conditionalFormatting sqref="C5:C8">
    <cfRule type="expression" dxfId="18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  <pageSetUpPr fitToPage="1"/>
  </sheetPr>
  <dimension ref="A1:AO33"/>
  <sheetViews>
    <sheetView showGridLines="0" view="pageLayout" zoomScale="84" zoomScalePageLayoutView="84" workbookViewId="0">
      <selection activeCell="F8" sqref="F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6" t="s">
        <v>1</v>
      </c>
      <c r="L2" s="47">
        <v>2013</v>
      </c>
      <c r="M2" s="47"/>
      <c r="N2" s="83">
        <f>CalendarYear</f>
        <v>2025</v>
      </c>
    </row>
    <row r="3" spans="1:14" ht="21" customHeight="1" x14ac:dyDescent="0.2">
      <c r="A3" s="2"/>
      <c r="B3" s="72" t="s">
        <v>26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48"/>
      <c r="L3" s="49"/>
      <c r="M3" s="49"/>
      <c r="N3" s="84"/>
    </row>
    <row r="4" spans="1:14" ht="18" customHeight="1" x14ac:dyDescent="0.2">
      <c r="A4" s="2"/>
      <c r="B4" s="72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3"/>
      <c r="K4" s="50" t="s">
        <v>7</v>
      </c>
      <c r="L4" s="13"/>
      <c r="M4" s="51"/>
      <c r="N4" s="52"/>
    </row>
    <row r="5" spans="1:14" ht="18" customHeight="1" x14ac:dyDescent="0.2">
      <c r="A5" s="2"/>
      <c r="B5" s="25"/>
      <c r="C5" s="8">
        <v>7</v>
      </c>
      <c r="D5" s="8">
        <v>8</v>
      </c>
      <c r="E5" s="8">
        <v>9</v>
      </c>
      <c r="F5" s="8">
        <v>10</v>
      </c>
      <c r="G5" s="8">
        <v>11</v>
      </c>
      <c r="H5" s="8">
        <v>12</v>
      </c>
      <c r="I5" s="8">
        <v>13</v>
      </c>
      <c r="J5" s="3"/>
      <c r="K5" s="36"/>
      <c r="L5" s="14"/>
      <c r="M5" s="37"/>
      <c r="N5" s="38"/>
    </row>
    <row r="6" spans="1:14" ht="18" customHeight="1" x14ac:dyDescent="0.2">
      <c r="A6" s="2"/>
      <c r="B6" s="25"/>
      <c r="C6" s="8">
        <v>14</v>
      </c>
      <c r="D6" s="8">
        <v>15</v>
      </c>
      <c r="E6" s="8">
        <v>16</v>
      </c>
      <c r="F6" s="8">
        <v>17</v>
      </c>
      <c r="G6" s="8">
        <v>18</v>
      </c>
      <c r="H6" s="8">
        <v>19</v>
      </c>
      <c r="I6" s="8">
        <v>20</v>
      </c>
      <c r="J6" s="3"/>
      <c r="K6" s="36"/>
      <c r="L6" s="14"/>
      <c r="M6" s="37"/>
      <c r="N6" s="38"/>
    </row>
    <row r="7" spans="1:14" ht="18" customHeight="1" x14ac:dyDescent="0.2">
      <c r="A7" s="2"/>
      <c r="B7" s="25"/>
      <c r="C7" s="8">
        <v>21</v>
      </c>
      <c r="D7" s="8">
        <v>22</v>
      </c>
      <c r="E7" s="8">
        <v>23</v>
      </c>
      <c r="F7" s="8">
        <v>24</v>
      </c>
      <c r="G7" s="8">
        <v>25</v>
      </c>
      <c r="H7" s="8">
        <v>26</v>
      </c>
      <c r="I7" s="8">
        <v>27</v>
      </c>
      <c r="J7" s="3"/>
      <c r="K7" s="28"/>
      <c r="L7" s="14"/>
      <c r="M7" s="37"/>
      <c r="N7" s="38"/>
    </row>
    <row r="8" spans="1:14" ht="18.75" customHeight="1" x14ac:dyDescent="0.2">
      <c r="A8" s="2"/>
      <c r="B8" s="25"/>
      <c r="C8" s="8">
        <v>28</v>
      </c>
      <c r="D8" s="8">
        <v>29</v>
      </c>
      <c r="E8" s="8">
        <v>30</v>
      </c>
      <c r="F8" s="8"/>
      <c r="G8" s="8"/>
      <c r="H8" s="8"/>
      <c r="I8" s="8"/>
      <c r="J8" s="3"/>
      <c r="K8" s="28"/>
      <c r="L8" s="14"/>
      <c r="M8" s="37"/>
      <c r="N8" s="38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39"/>
      <c r="N9" s="40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5" t="s">
        <v>30</v>
      </c>
      <c r="L10" s="13"/>
      <c r="M10" s="41"/>
      <c r="N10" s="42"/>
    </row>
    <row r="11" spans="1:14" ht="18" customHeight="1" x14ac:dyDescent="0.2">
      <c r="A11" s="2"/>
      <c r="B11" s="74" t="s">
        <v>10</v>
      </c>
      <c r="C11" s="75"/>
      <c r="D11" s="75"/>
      <c r="E11" s="75"/>
      <c r="F11" s="75"/>
      <c r="G11" s="75"/>
      <c r="H11" s="75"/>
      <c r="I11" s="75"/>
      <c r="J11" s="76"/>
      <c r="K11" s="36"/>
      <c r="L11" s="14"/>
      <c r="M11" s="37"/>
      <c r="N11" s="38"/>
    </row>
    <row r="12" spans="1:14" ht="18" customHeight="1" x14ac:dyDescent="0.2">
      <c r="A12" s="2"/>
      <c r="B12" s="74"/>
      <c r="C12" s="75"/>
      <c r="D12" s="75"/>
      <c r="E12" s="75"/>
      <c r="F12" s="75"/>
      <c r="G12" s="75"/>
      <c r="H12" s="75"/>
      <c r="I12" s="75"/>
      <c r="J12" s="76"/>
      <c r="K12" s="36"/>
      <c r="L12" s="14"/>
      <c r="M12" s="37"/>
      <c r="N12" s="38"/>
    </row>
    <row r="13" spans="1:14" ht="18" customHeight="1" x14ac:dyDescent="0.2">
      <c r="B13" s="33" t="s">
        <v>7</v>
      </c>
      <c r="C13" s="43" t="s">
        <v>8</v>
      </c>
      <c r="D13" s="45"/>
      <c r="E13" s="43" t="s">
        <v>11</v>
      </c>
      <c r="F13" s="45"/>
      <c r="G13" s="43" t="s">
        <v>12</v>
      </c>
      <c r="H13" s="45"/>
      <c r="I13" s="43" t="s">
        <v>13</v>
      </c>
      <c r="J13" s="44"/>
      <c r="K13" s="28"/>
      <c r="L13" s="14"/>
      <c r="M13" s="37"/>
      <c r="N13" s="38"/>
    </row>
    <row r="14" spans="1:14" ht="18" customHeight="1" x14ac:dyDescent="0.2">
      <c r="B14" s="6"/>
      <c r="C14" s="57"/>
      <c r="D14" s="58"/>
      <c r="E14" s="57"/>
      <c r="F14" s="58"/>
      <c r="G14" s="57"/>
      <c r="H14" s="58"/>
      <c r="I14" s="57"/>
      <c r="J14" s="66"/>
      <c r="K14" s="28"/>
      <c r="L14" s="14"/>
      <c r="M14" s="37"/>
      <c r="N14" s="38"/>
    </row>
    <row r="15" spans="1:14" ht="18" customHeight="1" x14ac:dyDescent="0.2">
      <c r="B15" s="4"/>
      <c r="C15" s="55"/>
      <c r="D15" s="56"/>
      <c r="E15" s="55"/>
      <c r="F15" s="56"/>
      <c r="G15" s="55"/>
      <c r="H15" s="56"/>
      <c r="I15" s="63"/>
      <c r="J15" s="64"/>
      <c r="K15" s="30"/>
      <c r="L15" s="16"/>
      <c r="M15" s="39"/>
      <c r="N15" s="40"/>
    </row>
    <row r="16" spans="1:14" ht="18" customHeight="1" x14ac:dyDescent="0.2">
      <c r="B16" s="6"/>
      <c r="C16" s="57"/>
      <c r="D16" s="58"/>
      <c r="E16" s="57"/>
      <c r="F16" s="58"/>
      <c r="G16" s="57"/>
      <c r="H16" s="58"/>
      <c r="I16" s="67"/>
      <c r="J16" s="68"/>
      <c r="K16" s="35" t="s">
        <v>11</v>
      </c>
      <c r="L16" s="13"/>
      <c r="M16" s="41"/>
      <c r="N16" s="42"/>
    </row>
    <row r="17" spans="2:14" ht="18" customHeight="1" x14ac:dyDescent="0.2">
      <c r="B17" s="4"/>
      <c r="C17" s="55"/>
      <c r="D17" s="56"/>
      <c r="E17" s="55"/>
      <c r="F17" s="56"/>
      <c r="G17" s="55"/>
      <c r="H17" s="56"/>
      <c r="I17" s="63"/>
      <c r="J17" s="64"/>
      <c r="K17" s="36"/>
      <c r="L17" s="14"/>
      <c r="M17" s="37"/>
      <c r="N17" s="38"/>
    </row>
    <row r="18" spans="2:14" ht="18" customHeight="1" x14ac:dyDescent="0.2">
      <c r="B18" s="7"/>
      <c r="C18" s="59"/>
      <c r="D18" s="60"/>
      <c r="E18" s="59"/>
      <c r="F18" s="60"/>
      <c r="G18" s="59"/>
      <c r="H18" s="60"/>
      <c r="I18" s="59"/>
      <c r="J18" s="65"/>
      <c r="K18" s="36"/>
      <c r="L18" s="14"/>
      <c r="M18" s="37"/>
      <c r="N18" s="38"/>
    </row>
    <row r="19" spans="2:14" ht="18" customHeight="1" x14ac:dyDescent="0.2">
      <c r="B19" s="4"/>
      <c r="C19" s="55"/>
      <c r="D19" s="56"/>
      <c r="E19" s="55"/>
      <c r="F19" s="56"/>
      <c r="G19" s="55"/>
      <c r="H19" s="56"/>
      <c r="I19" s="63"/>
      <c r="J19" s="64"/>
      <c r="K19" s="28"/>
      <c r="L19" s="14"/>
      <c r="M19" s="37"/>
      <c r="N19" s="38"/>
    </row>
    <row r="20" spans="2:14" ht="18" customHeight="1" x14ac:dyDescent="0.2">
      <c r="B20" s="6"/>
      <c r="C20" s="57"/>
      <c r="D20" s="58"/>
      <c r="E20" s="57"/>
      <c r="F20" s="58"/>
      <c r="G20" s="57"/>
      <c r="H20" s="58"/>
      <c r="I20" s="57"/>
      <c r="J20" s="66"/>
      <c r="K20" s="28"/>
      <c r="L20" s="14"/>
      <c r="M20" s="37"/>
      <c r="N20" s="38"/>
    </row>
    <row r="21" spans="2:14" ht="18" customHeight="1" x14ac:dyDescent="0.2">
      <c r="B21" s="4"/>
      <c r="C21" s="55"/>
      <c r="D21" s="56"/>
      <c r="E21" s="55"/>
      <c r="F21" s="56"/>
      <c r="G21" s="55"/>
      <c r="H21" s="56"/>
      <c r="I21" s="69"/>
      <c r="J21" s="70"/>
      <c r="K21" s="30"/>
      <c r="L21" s="16"/>
      <c r="M21" s="39"/>
      <c r="N21" s="40"/>
    </row>
    <row r="22" spans="2:14" ht="18" customHeight="1" x14ac:dyDescent="0.2">
      <c r="B22" s="6"/>
      <c r="C22" s="57"/>
      <c r="D22" s="58"/>
      <c r="E22" s="57"/>
      <c r="F22" s="58"/>
      <c r="G22" s="57"/>
      <c r="H22" s="58"/>
      <c r="I22" s="57"/>
      <c r="J22" s="66"/>
      <c r="K22" s="35" t="s">
        <v>31</v>
      </c>
      <c r="L22" s="13"/>
      <c r="M22" s="41"/>
      <c r="N22" s="42"/>
    </row>
    <row r="23" spans="2:14" ht="18" customHeight="1" x14ac:dyDescent="0.2">
      <c r="B23" s="4"/>
      <c r="C23" s="55"/>
      <c r="D23" s="56"/>
      <c r="E23" s="55"/>
      <c r="F23" s="56"/>
      <c r="G23" s="55"/>
      <c r="H23" s="56"/>
      <c r="I23" s="63"/>
      <c r="J23" s="64"/>
      <c r="K23" s="36"/>
      <c r="L23" s="14"/>
      <c r="M23" s="37"/>
      <c r="N23" s="38"/>
    </row>
    <row r="24" spans="2:14" ht="18" customHeight="1" x14ac:dyDescent="0.2">
      <c r="B24" s="6"/>
      <c r="C24" s="57"/>
      <c r="D24" s="58"/>
      <c r="E24" s="57"/>
      <c r="F24" s="58"/>
      <c r="G24" s="57"/>
      <c r="H24" s="58"/>
      <c r="I24" s="57"/>
      <c r="J24" s="66"/>
      <c r="K24" s="36"/>
      <c r="L24" s="14"/>
      <c r="M24" s="37"/>
      <c r="N24" s="38"/>
    </row>
    <row r="25" spans="2:14" ht="18" customHeight="1" x14ac:dyDescent="0.2">
      <c r="B25" s="4"/>
      <c r="C25" s="55"/>
      <c r="D25" s="56"/>
      <c r="E25" s="55"/>
      <c r="F25" s="56"/>
      <c r="G25" s="55"/>
      <c r="H25" s="56"/>
      <c r="I25" s="63"/>
      <c r="J25" s="64"/>
      <c r="K25" s="36"/>
      <c r="L25" s="14"/>
      <c r="M25" s="37"/>
      <c r="N25" s="38"/>
    </row>
    <row r="26" spans="2:14" ht="18" customHeight="1" x14ac:dyDescent="0.2">
      <c r="B26" s="6"/>
      <c r="C26" s="57"/>
      <c r="D26" s="58"/>
      <c r="E26" s="57"/>
      <c r="F26" s="58"/>
      <c r="G26" s="57"/>
      <c r="H26" s="58"/>
      <c r="I26" s="57"/>
      <c r="J26" s="66"/>
      <c r="K26" s="28"/>
      <c r="L26" s="14"/>
      <c r="M26" s="37"/>
      <c r="N26" s="38"/>
    </row>
    <row r="27" spans="2:14" ht="18" customHeight="1" x14ac:dyDescent="0.2">
      <c r="B27" s="4"/>
      <c r="C27" s="55"/>
      <c r="D27" s="56"/>
      <c r="E27" s="55"/>
      <c r="F27" s="56"/>
      <c r="G27" s="55"/>
      <c r="H27" s="56"/>
      <c r="I27" s="63"/>
      <c r="J27" s="64"/>
      <c r="K27" s="30"/>
      <c r="L27" s="16"/>
      <c r="M27" s="39"/>
      <c r="N27" s="40"/>
    </row>
    <row r="28" spans="2:14" ht="18" customHeight="1" x14ac:dyDescent="0.2">
      <c r="B28" s="6"/>
      <c r="C28" s="57"/>
      <c r="D28" s="58"/>
      <c r="E28" s="57"/>
      <c r="F28" s="58"/>
      <c r="G28" s="57"/>
      <c r="H28" s="58"/>
      <c r="I28" s="57"/>
      <c r="J28" s="66"/>
      <c r="K28" s="35" t="s">
        <v>13</v>
      </c>
      <c r="L28" s="13"/>
      <c r="M28" s="41"/>
      <c r="N28" s="42"/>
    </row>
    <row r="29" spans="2:14" ht="18" customHeight="1" x14ac:dyDescent="0.2">
      <c r="B29" s="4"/>
      <c r="C29" s="55"/>
      <c r="D29" s="56"/>
      <c r="E29" s="55"/>
      <c r="F29" s="56"/>
      <c r="G29" s="55"/>
      <c r="H29" s="56"/>
      <c r="I29" s="55"/>
      <c r="J29" s="71"/>
      <c r="K29" s="36"/>
      <c r="L29" s="14"/>
      <c r="M29" s="37"/>
      <c r="N29" s="38"/>
    </row>
    <row r="30" spans="2:14" ht="18" customHeight="1" x14ac:dyDescent="0.2">
      <c r="B30" s="6"/>
      <c r="C30" s="57"/>
      <c r="D30" s="58"/>
      <c r="E30" s="57"/>
      <c r="F30" s="58"/>
      <c r="G30" s="57"/>
      <c r="H30" s="58"/>
      <c r="I30" s="79"/>
      <c r="J30" s="80"/>
      <c r="K30" s="36"/>
      <c r="L30" s="14"/>
      <c r="M30" s="37"/>
      <c r="N30" s="38"/>
    </row>
    <row r="31" spans="2:14" ht="18" customHeight="1" x14ac:dyDescent="0.2">
      <c r="B31" s="4"/>
      <c r="C31" s="55"/>
      <c r="D31" s="56"/>
      <c r="E31" s="55"/>
      <c r="F31" s="56"/>
      <c r="G31" s="55"/>
      <c r="H31" s="56"/>
      <c r="I31" s="55"/>
      <c r="J31" s="71"/>
      <c r="K31" s="31"/>
      <c r="L31" s="14"/>
      <c r="M31" s="37"/>
      <c r="N31" s="38"/>
    </row>
    <row r="32" spans="2:14" ht="18" customHeight="1" x14ac:dyDescent="0.2">
      <c r="B32" s="6"/>
      <c r="C32" s="57"/>
      <c r="D32" s="58"/>
      <c r="E32" s="57"/>
      <c r="F32" s="58"/>
      <c r="G32" s="57"/>
      <c r="H32" s="58"/>
      <c r="I32" s="67"/>
      <c r="J32" s="68"/>
      <c r="K32" s="31"/>
      <c r="L32" s="14"/>
      <c r="M32" s="37"/>
      <c r="N32" s="38"/>
    </row>
    <row r="33" spans="2:14" ht="18" customHeight="1" x14ac:dyDescent="0.2">
      <c r="B33" s="5"/>
      <c r="C33" s="61"/>
      <c r="D33" s="62"/>
      <c r="E33" s="61"/>
      <c r="F33" s="62"/>
      <c r="G33" s="61"/>
      <c r="H33" s="62"/>
      <c r="I33" s="81"/>
      <c r="J33" s="82"/>
      <c r="K33" s="12"/>
      <c r="L33" s="17"/>
      <c r="M33" s="77"/>
      <c r="N33" s="78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D4:I4">
    <cfRule type="expression" dxfId="17" priority="4" stopIfTrue="1">
      <formula>DAY(D4)&gt;8</formula>
    </cfRule>
  </conditionalFormatting>
  <conditionalFormatting sqref="D8:I8 C9:I10">
    <cfRule type="expression" dxfId="16" priority="3" stopIfTrue="1">
      <formula>AND(DAY(C8)&gt;=1,DAY(C8)&lt;=15)</formula>
    </cfRule>
  </conditionalFormatting>
  <conditionalFormatting sqref="D4:I8 C9:I9">
    <cfRule type="expression" dxfId="15" priority="5">
      <formula>VLOOKUP(DAY(C4),AssignmentDays,1,FALSE)=DAY(C4)</formula>
    </cfRule>
  </conditionalFormatting>
  <conditionalFormatting sqref="B14:J33">
    <cfRule type="expression" dxfId="14" priority="2">
      <formula>B14&lt;&gt;""</formula>
    </cfRule>
  </conditionalFormatting>
  <conditionalFormatting sqref="C5:C8">
    <cfRule type="expression" dxfId="13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59F4C6-0242-4391-9E5C-DCCC78ECB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Student Calendar - CalendarLabs.com</dc:title>
  <dc:subject>2025 Student Calendar - CalendarLabs.com</dc:subject>
  <dc:creator>CalendarLabs.com</dc:creator>
  <cp:keywords>Calendar; calendarlabs.com</cp:keywords>
  <dc:description>All Rights Reserved. Copyright © CalendarLabs.com. Do not distribute or sale without written permission.</dc:description>
  <cp:lastModifiedBy>Dell</cp:lastModifiedBy>
  <cp:lastPrinted>2023-04-11T11:11:59Z</cp:lastPrinted>
  <dcterms:created xsi:type="dcterms:W3CDTF">2013-07-18T19:30:39Z</dcterms:created>
  <dcterms:modified xsi:type="dcterms:W3CDTF">2023-04-24T11:33:43Z</dcterms:modified>
  <cp:category>Calendar;calendarlabs.com</cp:category>
</cp:coreProperties>
</file>